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Projects\_AI\hdwr-pl\wzory-ewidencja\pliki\"/>
    </mc:Choice>
  </mc:AlternateContent>
  <xr:revisionPtr revIDLastSave="0" documentId="13_ncr:1_{F5E93C98-0CE8-4025-AF33-5C55AE970C71}" xr6:coauthVersionLast="47" xr6:coauthVersionMax="47" xr10:uidLastSave="{00000000-0000-0000-0000-000000000000}"/>
  <bookViews>
    <workbookView xWindow="1560" yWindow="1560" windowWidth="28800" windowHeight="15345" xr2:uid="{00000000-000D-0000-FFFF-FFFF00000000}"/>
  </bookViews>
  <sheets>
    <sheet name="Ewidencja" sheetId="1" r:id="rId1"/>
    <sheet name="Przykład" sheetId="2" r:id="rId2"/>
    <sheet name="Legenda" sheetId="3" r:id="rId3"/>
  </sheets>
  <calcPr calcId="191029"/>
</workbook>
</file>

<file path=xl/calcChain.xml><?xml version="1.0" encoding="utf-8"?>
<calcChain xmlns="http://schemas.openxmlformats.org/spreadsheetml/2006/main">
  <c r="D43" i="2" l="1"/>
  <c r="D42" i="2"/>
  <c r="D41" i="2"/>
  <c r="D40" i="2"/>
  <c r="H38" i="2"/>
  <c r="G38" i="2"/>
  <c r="F37" i="2"/>
  <c r="A37" i="2"/>
  <c r="B37" i="2" s="1"/>
  <c r="F36" i="2"/>
  <c r="A36" i="2"/>
  <c r="B36" i="2" s="1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A28" i="2"/>
  <c r="B28" i="2" s="1"/>
  <c r="F27" i="2"/>
  <c r="A27" i="2"/>
  <c r="B27" i="2" s="1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A19" i="2"/>
  <c r="B19" i="2" s="1"/>
  <c r="F18" i="2"/>
  <c r="A18" i="2"/>
  <c r="B18" i="2" s="1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A10" i="2"/>
  <c r="B10" i="2" s="1"/>
  <c r="F9" i="2"/>
  <c r="A9" i="2"/>
  <c r="B9" i="2" s="1"/>
  <c r="F8" i="2"/>
  <c r="A8" i="2"/>
  <c r="B8" i="2" s="1"/>
  <c r="F7" i="2"/>
  <c r="A7" i="2"/>
  <c r="B7" i="2" s="1"/>
  <c r="D43" i="1"/>
  <c r="D42" i="1"/>
  <c r="D41" i="1"/>
  <c r="D40" i="1"/>
  <c r="H38" i="1"/>
  <c r="G38" i="1"/>
  <c r="F37" i="1"/>
  <c r="A37" i="1"/>
  <c r="B37" i="1" s="1"/>
  <c r="F36" i="1"/>
  <c r="A36" i="1"/>
  <c r="B36" i="1" s="1"/>
  <c r="F35" i="1"/>
  <c r="A35" i="1"/>
  <c r="B35" i="1" s="1"/>
  <c r="F34" i="1"/>
  <c r="A34" i="1"/>
  <c r="B34" i="1" s="1"/>
  <c r="F33" i="1"/>
  <c r="A33" i="1"/>
  <c r="B33" i="1" s="1"/>
  <c r="F32" i="1"/>
  <c r="A32" i="1"/>
  <c r="B32" i="1" s="1"/>
  <c r="F31" i="1"/>
  <c r="A31" i="1"/>
  <c r="B31" i="1" s="1"/>
  <c r="F30" i="1"/>
  <c r="A30" i="1"/>
  <c r="B30" i="1" s="1"/>
  <c r="F29" i="1"/>
  <c r="A29" i="1"/>
  <c r="B29" i="1" s="1"/>
  <c r="F28" i="1"/>
  <c r="A28" i="1"/>
  <c r="B28" i="1" s="1"/>
  <c r="F27" i="1"/>
  <c r="A27" i="1"/>
  <c r="B27" i="1" s="1"/>
  <c r="F26" i="1"/>
  <c r="A26" i="1"/>
  <c r="B26" i="1" s="1"/>
  <c r="F25" i="1"/>
  <c r="A25" i="1"/>
  <c r="B25" i="1" s="1"/>
  <c r="F24" i="1"/>
  <c r="A24" i="1"/>
  <c r="B24" i="1" s="1"/>
  <c r="F23" i="1"/>
  <c r="A23" i="1"/>
  <c r="B23" i="1" s="1"/>
  <c r="F22" i="1"/>
  <c r="A22" i="1"/>
  <c r="B22" i="1" s="1"/>
  <c r="F21" i="1"/>
  <c r="A21" i="1"/>
  <c r="B21" i="1" s="1"/>
  <c r="F20" i="1"/>
  <c r="A20" i="1"/>
  <c r="B20" i="1" s="1"/>
  <c r="F19" i="1"/>
  <c r="A19" i="1"/>
  <c r="B19" i="1" s="1"/>
  <c r="F18" i="1"/>
  <c r="A18" i="1"/>
  <c r="B18" i="1" s="1"/>
  <c r="F17" i="1"/>
  <c r="A17" i="1"/>
  <c r="B17" i="1" s="1"/>
  <c r="F16" i="1"/>
  <c r="A16" i="1"/>
  <c r="B16" i="1" s="1"/>
  <c r="F15" i="1"/>
  <c r="A15" i="1"/>
  <c r="B15" i="1" s="1"/>
  <c r="F14" i="1"/>
  <c r="B14" i="1"/>
  <c r="A14" i="1"/>
  <c r="F13" i="1"/>
  <c r="A13" i="1"/>
  <c r="B13" i="1" s="1"/>
  <c r="F12" i="1"/>
  <c r="A12" i="1"/>
  <c r="B12" i="1" s="1"/>
  <c r="F11" i="1"/>
  <c r="A11" i="1"/>
  <c r="B11" i="1" s="1"/>
  <c r="F10" i="1"/>
  <c r="A10" i="1"/>
  <c r="B10" i="1" s="1"/>
  <c r="F9" i="1"/>
  <c r="A9" i="1"/>
  <c r="B9" i="1" s="1"/>
  <c r="F8" i="1"/>
  <c r="A8" i="1"/>
  <c r="B8" i="1" s="1"/>
  <c r="F7" i="1"/>
  <c r="A7" i="1"/>
  <c r="B7" i="1" s="1"/>
  <c r="F38" i="1" l="1"/>
  <c r="F38" i="2"/>
</calcChain>
</file>

<file path=xl/sharedStrings.xml><?xml version="1.0" encoding="utf-8"?>
<sst xmlns="http://schemas.openxmlformats.org/spreadsheetml/2006/main" count="96" uniqueCount="57">
  <si>
    <t>Ewidencja czasu pracy – miesięczna</t>
  </si>
  <si>
    <t>Pracownik</t>
  </si>
  <si>
    <t>Rok</t>
  </si>
  <si>
    <t>Stanowisko</t>
  </si>
  <si>
    <t>Miesiąc (1–12)</t>
  </si>
  <si>
    <t>Data</t>
  </si>
  <si>
    <t>Dzień</t>
  </si>
  <si>
    <t>Godz. rozpoczęcia</t>
  </si>
  <si>
    <t>Godz. zakończenia</t>
  </si>
  <si>
    <t>Przerwa niewliczana (min)</t>
  </si>
  <si>
    <t>Liczba godzin pracy</t>
  </si>
  <si>
    <t>w tym w porze nocnej</t>
  </si>
  <si>
    <t>w tym nadliczbowe</t>
  </si>
  <si>
    <t>Dyżur: od–do, miejsce</t>
  </si>
  <si>
    <t>Dzień wolny lub nieobecność (kod)</t>
  </si>
  <si>
    <t>Uwagi</t>
  </si>
  <si>
    <t>Razem</t>
  </si>
  <si>
    <t>Urlop wypoczynkowy (dni)</t>
  </si>
  <si>
    <t>Kody: W5, ND, ŚW, DW, UW, UŻ, L4, OP, ZW, NU, NN (opis w zakładce Legenda)</t>
  </si>
  <si>
    <t>Urlop na żądanie (dni)</t>
  </si>
  <si>
    <t>Zwolnienie lekarskie (dni)</t>
  </si>
  <si>
    <t>Wzór przygotowany na podstawie art. 149 Kodeksu pracy i § 6 rozporządzenia w sprawie dokumentacji pracowniczej. Przepisy nie narzucają jednego wzoru. Źródło: hdwr.pl</t>
  </si>
  <si>
    <t>Nieusprawiedliwione (dni)</t>
  </si>
  <si>
    <t>Jan Kowalski (dane przykładowe)</t>
  </si>
  <si>
    <t>Magazynier</t>
  </si>
  <si>
    <t>ŚW</t>
  </si>
  <si>
    <t>W5</t>
  </si>
  <si>
    <t>ND</t>
  </si>
  <si>
    <t>UW</t>
  </si>
  <si>
    <t>nadgodziny na polecenie kierownika</t>
  </si>
  <si>
    <t>L4</t>
  </si>
  <si>
    <t>przerwa na posiłek</t>
  </si>
  <si>
    <t>zmiana nocna do 29.01</t>
  </si>
  <si>
    <t>DW</t>
  </si>
  <si>
    <t>wolne po nocnej zmianie</t>
  </si>
  <si>
    <t>Jak korzystać ze wzoru</t>
  </si>
  <si>
    <t>W zakładce Ewidencja wpisz rok i miesiąc: daty i dni tygodnia ustawią się same. Osobny arkusz prowadzisz dla każdego pracownika.</t>
  </si>
  <si>
    <t>Godziny wpisuj jako 8:00. Przerwę wpisuj w minutach, tylko jeśli nie wlicza się do czasu pracy. Zakładka Przykład pokazuje wypełniony styczeń 2026.</t>
  </si>
  <si>
    <t>Żółte pola wypełniasz sam, białe liczą się same.</t>
  </si>
  <si>
    <t>Kod</t>
  </si>
  <si>
    <t>Znaczenie</t>
  </si>
  <si>
    <t>dzień wolny wynikający z przeciętnie 5-dniowego tygodnia pracy</t>
  </si>
  <si>
    <t>niedziela wolna od pracy</t>
  </si>
  <si>
    <t>święto</t>
  </si>
  <si>
    <t>dzień wolny za pracę w dniu wolnym lub niedzielę i święto</t>
  </si>
  <si>
    <t>urlop wypoczynkowy</t>
  </si>
  <si>
    <t>UŻ</t>
  </si>
  <si>
    <t>urlop na żądanie</t>
  </si>
  <si>
    <t>zwolnienie lekarskie</t>
  </si>
  <si>
    <t>OP</t>
  </si>
  <si>
    <t>opieka nad dzieckiem lub innym członkiem rodziny</t>
  </si>
  <si>
    <t>ZW</t>
  </si>
  <si>
    <t>inne zwolnienie od pracy</t>
  </si>
  <si>
    <t>NU</t>
  </si>
  <si>
    <t>inna nieobecność usprawiedliwiona</t>
  </si>
  <si>
    <t>NN</t>
  </si>
  <si>
    <t>nieobecność nieusprawiedliwiona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</si>
</sst>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"/>
    <numFmt numFmtId="165" formatCode="[h]:mm"/>
    <numFmt numFmtId="166" formatCode="hh:mm"/>
  </numFmts>
  <fonts count="6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9"/>
      <name val="Arial"/>
    </font>
    <font>
      <sz val="9"/>
      <name val="Arial"/>
    </font>
    <font>
      <sz val="8"/>
      <name val="Arial"/>
    </font>
    <font>
      <b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7F7"/>
      </patternFill>
    </fill>
    <fill>
      <patternFill patternType="solid">
        <fgColor rgb="FFFFFBE0"/>
      </patternFill>
    </fill>
  </fills>
  <borders count="2">
    <border>
      <left/>
      <right/>
      <top/>
      <bottom/>
      <diagonal/>
    </border>
    <border>
      <left style="thin">
        <color rgb="FF8A97A8"/>
      </left>
      <right style="thin">
        <color rgb="FF8A97A8"/>
      </right>
      <top style="thin">
        <color rgb="FF8A97A8"/>
      </top>
      <bottom style="thin">
        <color rgb="FF8A97A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workbookViewId="0">
      <selection sqref="A1:K1"/>
    </sheetView>
  </sheetViews>
  <sheetFormatPr defaultRowHeight="15" x14ac:dyDescent="0.25"/>
  <cols>
    <col min="1" max="1" width="8" customWidth="1"/>
    <col min="2" max="2" width="6" customWidth="1"/>
    <col min="3" max="5" width="11" customWidth="1"/>
    <col min="6" max="7" width="10" customWidth="1"/>
    <col min="8" max="8" width="13" customWidth="1"/>
    <col min="9" max="9" width="18" customWidth="1"/>
    <col min="10" max="10" width="13" customWidth="1"/>
    <col min="11" max="11" width="30" customWidth="1"/>
  </cols>
  <sheetData>
    <row r="1" spans="1:11" ht="18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x14ac:dyDescent="0.25">
      <c r="A3" s="14" t="s">
        <v>1</v>
      </c>
      <c r="B3" s="15"/>
      <c r="C3" s="17"/>
      <c r="D3" s="17"/>
      <c r="E3" s="17"/>
      <c r="F3" s="17"/>
      <c r="H3" s="1" t="s">
        <v>2</v>
      </c>
      <c r="I3" s="3">
        <v>2026</v>
      </c>
    </row>
    <row r="4" spans="1:11" x14ac:dyDescent="0.25">
      <c r="A4" s="14" t="s">
        <v>3</v>
      </c>
      <c r="B4" s="15"/>
      <c r="C4" s="17"/>
      <c r="D4" s="17"/>
      <c r="E4" s="17"/>
      <c r="F4" s="17"/>
      <c r="H4" s="1" t="s">
        <v>4</v>
      </c>
      <c r="I4" s="3">
        <v>1</v>
      </c>
    </row>
    <row r="6" spans="1:11" ht="42" customHeight="1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</row>
    <row r="7" spans="1:11" ht="15" customHeight="1" x14ac:dyDescent="0.25">
      <c r="A7" s="5">
        <f>IF(1&lt;=DAY(EOMONTH(DATE($I$3,$I$4,1),0)),DATE($I$3,$I$4,1),"")</f>
        <v>46023</v>
      </c>
      <c r="B7" s="2" t="str">
        <f t="shared" ref="B7:B37" si="0">IF(A7="","",CHOOSE(WEEKDAY(A7,2),"pn","wt","śr","cz","pt","so","nd"))</f>
        <v>cz</v>
      </c>
      <c r="C7" s="6"/>
      <c r="D7" s="6"/>
      <c r="E7" s="7"/>
      <c r="F7" s="8" t="str">
        <f t="shared" ref="F7:F37" si="1">IF(OR(C7="",D7=""),"",MOD(D7-C7,1)-N(E7)/1440)</f>
        <v/>
      </c>
      <c r="G7" s="9"/>
      <c r="H7" s="9"/>
      <c r="I7" s="3"/>
      <c r="J7" s="3"/>
      <c r="K7" s="3"/>
    </row>
    <row r="8" spans="1:11" ht="15" customHeight="1" x14ac:dyDescent="0.25">
      <c r="A8" s="5">
        <f>IF(2&lt;=DAY(EOMONTH(DATE($I$3,$I$4,1),0)),DATE($I$3,$I$4,2),"")</f>
        <v>46024</v>
      </c>
      <c r="B8" s="2" t="str">
        <f t="shared" si="0"/>
        <v>pt</v>
      </c>
      <c r="C8" s="6"/>
      <c r="D8" s="6"/>
      <c r="E8" s="7"/>
      <c r="F8" s="8" t="str">
        <f t="shared" si="1"/>
        <v/>
      </c>
      <c r="G8" s="9"/>
      <c r="H8" s="9"/>
      <c r="I8" s="3"/>
      <c r="J8" s="3"/>
      <c r="K8" s="3"/>
    </row>
    <row r="9" spans="1:11" ht="15" customHeight="1" x14ac:dyDescent="0.25">
      <c r="A9" s="5">
        <f>IF(3&lt;=DAY(EOMONTH(DATE($I$3,$I$4,1),0)),DATE($I$3,$I$4,3),"")</f>
        <v>46025</v>
      </c>
      <c r="B9" s="2" t="str">
        <f t="shared" si="0"/>
        <v>so</v>
      </c>
      <c r="C9" s="6"/>
      <c r="D9" s="6"/>
      <c r="E9" s="7"/>
      <c r="F9" s="8" t="str">
        <f t="shared" si="1"/>
        <v/>
      </c>
      <c r="G9" s="9"/>
      <c r="H9" s="9"/>
      <c r="I9" s="3"/>
      <c r="J9" s="3"/>
      <c r="K9" s="3"/>
    </row>
    <row r="10" spans="1:11" ht="15" customHeight="1" x14ac:dyDescent="0.25">
      <c r="A10" s="5">
        <f>IF(4&lt;=DAY(EOMONTH(DATE($I$3,$I$4,1),0)),DATE($I$3,$I$4,4),"")</f>
        <v>46026</v>
      </c>
      <c r="B10" s="2" t="str">
        <f t="shared" si="0"/>
        <v>nd</v>
      </c>
      <c r="C10" s="6"/>
      <c r="D10" s="6"/>
      <c r="E10" s="7"/>
      <c r="F10" s="8" t="str">
        <f t="shared" si="1"/>
        <v/>
      </c>
      <c r="G10" s="9"/>
      <c r="H10" s="9"/>
      <c r="I10" s="3"/>
      <c r="J10" s="3"/>
      <c r="K10" s="3"/>
    </row>
    <row r="11" spans="1:11" ht="15" customHeight="1" x14ac:dyDescent="0.25">
      <c r="A11" s="5">
        <f>IF(5&lt;=DAY(EOMONTH(DATE($I$3,$I$4,1),0)),DATE($I$3,$I$4,5),"")</f>
        <v>46027</v>
      </c>
      <c r="B11" s="2" t="str">
        <f t="shared" si="0"/>
        <v>pn</v>
      </c>
      <c r="C11" s="6"/>
      <c r="D11" s="6"/>
      <c r="E11" s="7"/>
      <c r="F11" s="8" t="str">
        <f t="shared" si="1"/>
        <v/>
      </c>
      <c r="G11" s="9"/>
      <c r="H11" s="9"/>
      <c r="I11" s="3"/>
      <c r="J11" s="3"/>
      <c r="K11" s="3"/>
    </row>
    <row r="12" spans="1:11" ht="15" customHeight="1" x14ac:dyDescent="0.25">
      <c r="A12" s="5">
        <f>IF(6&lt;=DAY(EOMONTH(DATE($I$3,$I$4,1),0)),DATE($I$3,$I$4,6),"")</f>
        <v>46028</v>
      </c>
      <c r="B12" s="2" t="str">
        <f t="shared" si="0"/>
        <v>wt</v>
      </c>
      <c r="C12" s="6"/>
      <c r="D12" s="6"/>
      <c r="E12" s="7"/>
      <c r="F12" s="8" t="str">
        <f t="shared" si="1"/>
        <v/>
      </c>
      <c r="G12" s="9"/>
      <c r="H12" s="9"/>
      <c r="I12" s="3"/>
      <c r="J12" s="3"/>
      <c r="K12" s="3"/>
    </row>
    <row r="13" spans="1:11" ht="15" customHeight="1" x14ac:dyDescent="0.25">
      <c r="A13" s="5">
        <f>IF(7&lt;=DAY(EOMONTH(DATE($I$3,$I$4,1),0)),DATE($I$3,$I$4,7),"")</f>
        <v>46029</v>
      </c>
      <c r="B13" s="2" t="str">
        <f t="shared" si="0"/>
        <v>śr</v>
      </c>
      <c r="C13" s="6"/>
      <c r="D13" s="6"/>
      <c r="E13" s="7"/>
      <c r="F13" s="8" t="str">
        <f t="shared" si="1"/>
        <v/>
      </c>
      <c r="G13" s="9"/>
      <c r="H13" s="9"/>
      <c r="I13" s="3"/>
      <c r="J13" s="3"/>
      <c r="K13" s="3"/>
    </row>
    <row r="14" spans="1:11" ht="15" customHeight="1" x14ac:dyDescent="0.25">
      <c r="A14" s="5">
        <f>IF(8&lt;=DAY(EOMONTH(DATE($I$3,$I$4,1),0)),DATE($I$3,$I$4,8),"")</f>
        <v>46030</v>
      </c>
      <c r="B14" s="2" t="str">
        <f t="shared" si="0"/>
        <v>cz</v>
      </c>
      <c r="C14" s="6"/>
      <c r="D14" s="6"/>
      <c r="E14" s="7"/>
      <c r="F14" s="8" t="str">
        <f t="shared" si="1"/>
        <v/>
      </c>
      <c r="G14" s="9"/>
      <c r="H14" s="9"/>
      <c r="I14" s="3"/>
      <c r="J14" s="3"/>
      <c r="K14" s="3"/>
    </row>
    <row r="15" spans="1:11" ht="15" customHeight="1" x14ac:dyDescent="0.25">
      <c r="A15" s="5">
        <f>IF(9&lt;=DAY(EOMONTH(DATE($I$3,$I$4,1),0)),DATE($I$3,$I$4,9),"")</f>
        <v>46031</v>
      </c>
      <c r="B15" s="2" t="str">
        <f t="shared" si="0"/>
        <v>pt</v>
      </c>
      <c r="C15" s="6"/>
      <c r="D15" s="6"/>
      <c r="E15" s="7"/>
      <c r="F15" s="8" t="str">
        <f t="shared" si="1"/>
        <v/>
      </c>
      <c r="G15" s="9"/>
      <c r="H15" s="9"/>
      <c r="I15" s="3"/>
      <c r="J15" s="3"/>
      <c r="K15" s="3"/>
    </row>
    <row r="16" spans="1:11" ht="15" customHeight="1" x14ac:dyDescent="0.25">
      <c r="A16" s="5">
        <f>IF(10&lt;=DAY(EOMONTH(DATE($I$3,$I$4,1),0)),DATE($I$3,$I$4,10),"")</f>
        <v>46032</v>
      </c>
      <c r="B16" s="2" t="str">
        <f t="shared" si="0"/>
        <v>so</v>
      </c>
      <c r="C16" s="6"/>
      <c r="D16" s="6"/>
      <c r="E16" s="7"/>
      <c r="F16" s="8" t="str">
        <f t="shared" si="1"/>
        <v/>
      </c>
      <c r="G16" s="9"/>
      <c r="H16" s="9"/>
      <c r="I16" s="3"/>
      <c r="J16" s="3"/>
      <c r="K16" s="3"/>
    </row>
    <row r="17" spans="1:11" ht="15" customHeight="1" x14ac:dyDescent="0.25">
      <c r="A17" s="5">
        <f>IF(11&lt;=DAY(EOMONTH(DATE($I$3,$I$4,1),0)),DATE($I$3,$I$4,11),"")</f>
        <v>46033</v>
      </c>
      <c r="B17" s="2" t="str">
        <f t="shared" si="0"/>
        <v>nd</v>
      </c>
      <c r="C17" s="6"/>
      <c r="D17" s="6"/>
      <c r="E17" s="7"/>
      <c r="F17" s="8" t="str">
        <f t="shared" si="1"/>
        <v/>
      </c>
      <c r="G17" s="9"/>
      <c r="H17" s="9"/>
      <c r="I17" s="3"/>
      <c r="J17" s="3"/>
      <c r="K17" s="3"/>
    </row>
    <row r="18" spans="1:11" ht="15" customHeight="1" x14ac:dyDescent="0.25">
      <c r="A18" s="5">
        <f>IF(12&lt;=DAY(EOMONTH(DATE($I$3,$I$4,1),0)),DATE($I$3,$I$4,12),"")</f>
        <v>46034</v>
      </c>
      <c r="B18" s="2" t="str">
        <f t="shared" si="0"/>
        <v>pn</v>
      </c>
      <c r="C18" s="6"/>
      <c r="D18" s="6"/>
      <c r="E18" s="7"/>
      <c r="F18" s="8" t="str">
        <f t="shared" si="1"/>
        <v/>
      </c>
      <c r="G18" s="9"/>
      <c r="H18" s="9"/>
      <c r="I18" s="3"/>
      <c r="J18" s="3"/>
      <c r="K18" s="3"/>
    </row>
    <row r="19" spans="1:11" ht="15" customHeight="1" x14ac:dyDescent="0.25">
      <c r="A19" s="5">
        <f>IF(13&lt;=DAY(EOMONTH(DATE($I$3,$I$4,1),0)),DATE($I$3,$I$4,13),"")</f>
        <v>46035</v>
      </c>
      <c r="B19" s="2" t="str">
        <f t="shared" si="0"/>
        <v>wt</v>
      </c>
      <c r="C19" s="6"/>
      <c r="D19" s="6"/>
      <c r="E19" s="7"/>
      <c r="F19" s="8" t="str">
        <f t="shared" si="1"/>
        <v/>
      </c>
      <c r="G19" s="9"/>
      <c r="H19" s="9"/>
      <c r="I19" s="3"/>
      <c r="J19" s="3"/>
      <c r="K19" s="3"/>
    </row>
    <row r="20" spans="1:11" ht="15" customHeight="1" x14ac:dyDescent="0.25">
      <c r="A20" s="5">
        <f>IF(14&lt;=DAY(EOMONTH(DATE($I$3,$I$4,1),0)),DATE($I$3,$I$4,14),"")</f>
        <v>46036</v>
      </c>
      <c r="B20" s="2" t="str">
        <f t="shared" si="0"/>
        <v>śr</v>
      </c>
      <c r="C20" s="6"/>
      <c r="D20" s="6"/>
      <c r="E20" s="7"/>
      <c r="F20" s="8" t="str">
        <f t="shared" si="1"/>
        <v/>
      </c>
      <c r="G20" s="9"/>
      <c r="H20" s="9"/>
      <c r="I20" s="3"/>
      <c r="J20" s="3"/>
      <c r="K20" s="3"/>
    </row>
    <row r="21" spans="1:11" ht="15" customHeight="1" x14ac:dyDescent="0.25">
      <c r="A21" s="5">
        <f>IF(15&lt;=DAY(EOMONTH(DATE($I$3,$I$4,1),0)),DATE($I$3,$I$4,15),"")</f>
        <v>46037</v>
      </c>
      <c r="B21" s="2" t="str">
        <f t="shared" si="0"/>
        <v>cz</v>
      </c>
      <c r="C21" s="6"/>
      <c r="D21" s="6"/>
      <c r="E21" s="7"/>
      <c r="F21" s="8" t="str">
        <f t="shared" si="1"/>
        <v/>
      </c>
      <c r="G21" s="9"/>
      <c r="H21" s="9"/>
      <c r="I21" s="3"/>
      <c r="J21" s="3"/>
      <c r="K21" s="3"/>
    </row>
    <row r="22" spans="1:11" ht="15" customHeight="1" x14ac:dyDescent="0.25">
      <c r="A22" s="5">
        <f>IF(16&lt;=DAY(EOMONTH(DATE($I$3,$I$4,1),0)),DATE($I$3,$I$4,16),"")</f>
        <v>46038</v>
      </c>
      <c r="B22" s="2" t="str">
        <f t="shared" si="0"/>
        <v>pt</v>
      </c>
      <c r="C22" s="6"/>
      <c r="D22" s="6"/>
      <c r="E22" s="7"/>
      <c r="F22" s="8" t="str">
        <f t="shared" si="1"/>
        <v/>
      </c>
      <c r="G22" s="9"/>
      <c r="H22" s="9"/>
      <c r="I22" s="3"/>
      <c r="J22" s="3"/>
      <c r="K22" s="3"/>
    </row>
    <row r="23" spans="1:11" ht="15" customHeight="1" x14ac:dyDescent="0.25">
      <c r="A23" s="5">
        <f>IF(17&lt;=DAY(EOMONTH(DATE($I$3,$I$4,1),0)),DATE($I$3,$I$4,17),"")</f>
        <v>46039</v>
      </c>
      <c r="B23" s="2" t="str">
        <f t="shared" si="0"/>
        <v>so</v>
      </c>
      <c r="C23" s="6"/>
      <c r="D23" s="6"/>
      <c r="E23" s="7"/>
      <c r="F23" s="8" t="str">
        <f t="shared" si="1"/>
        <v/>
      </c>
      <c r="G23" s="9"/>
      <c r="H23" s="9"/>
      <c r="I23" s="3"/>
      <c r="J23" s="3"/>
      <c r="K23" s="3"/>
    </row>
    <row r="24" spans="1:11" ht="15" customHeight="1" x14ac:dyDescent="0.25">
      <c r="A24" s="5">
        <f>IF(18&lt;=DAY(EOMONTH(DATE($I$3,$I$4,1),0)),DATE($I$3,$I$4,18),"")</f>
        <v>46040</v>
      </c>
      <c r="B24" s="2" t="str">
        <f t="shared" si="0"/>
        <v>nd</v>
      </c>
      <c r="C24" s="6"/>
      <c r="D24" s="6"/>
      <c r="E24" s="7"/>
      <c r="F24" s="8" t="str">
        <f t="shared" si="1"/>
        <v/>
      </c>
      <c r="G24" s="9"/>
      <c r="H24" s="9"/>
      <c r="I24" s="3"/>
      <c r="J24" s="3"/>
      <c r="K24" s="3"/>
    </row>
    <row r="25" spans="1:11" ht="15" customHeight="1" x14ac:dyDescent="0.25">
      <c r="A25" s="5">
        <f>IF(19&lt;=DAY(EOMONTH(DATE($I$3,$I$4,1),0)),DATE($I$3,$I$4,19),"")</f>
        <v>46041</v>
      </c>
      <c r="B25" s="2" t="str">
        <f t="shared" si="0"/>
        <v>pn</v>
      </c>
      <c r="C25" s="6"/>
      <c r="D25" s="6"/>
      <c r="E25" s="7"/>
      <c r="F25" s="8" t="str">
        <f t="shared" si="1"/>
        <v/>
      </c>
      <c r="G25" s="9"/>
      <c r="H25" s="9"/>
      <c r="I25" s="3"/>
      <c r="J25" s="3"/>
      <c r="K25" s="3"/>
    </row>
    <row r="26" spans="1:11" ht="15" customHeight="1" x14ac:dyDescent="0.25">
      <c r="A26" s="5">
        <f>IF(20&lt;=DAY(EOMONTH(DATE($I$3,$I$4,1),0)),DATE($I$3,$I$4,20),"")</f>
        <v>46042</v>
      </c>
      <c r="B26" s="2" t="str">
        <f t="shared" si="0"/>
        <v>wt</v>
      </c>
      <c r="C26" s="6"/>
      <c r="D26" s="6"/>
      <c r="E26" s="7"/>
      <c r="F26" s="8" t="str">
        <f t="shared" si="1"/>
        <v/>
      </c>
      <c r="G26" s="9"/>
      <c r="H26" s="9"/>
      <c r="I26" s="3"/>
      <c r="J26" s="3"/>
      <c r="K26" s="3"/>
    </row>
    <row r="27" spans="1:11" ht="15" customHeight="1" x14ac:dyDescent="0.25">
      <c r="A27" s="5">
        <f>IF(21&lt;=DAY(EOMONTH(DATE($I$3,$I$4,1),0)),DATE($I$3,$I$4,21),"")</f>
        <v>46043</v>
      </c>
      <c r="B27" s="2" t="str">
        <f t="shared" si="0"/>
        <v>śr</v>
      </c>
      <c r="C27" s="6"/>
      <c r="D27" s="6"/>
      <c r="E27" s="7"/>
      <c r="F27" s="8" t="str">
        <f t="shared" si="1"/>
        <v/>
      </c>
      <c r="G27" s="9"/>
      <c r="H27" s="9"/>
      <c r="I27" s="3"/>
      <c r="J27" s="3"/>
      <c r="K27" s="3"/>
    </row>
    <row r="28" spans="1:11" ht="15" customHeight="1" x14ac:dyDescent="0.25">
      <c r="A28" s="5">
        <f>IF(22&lt;=DAY(EOMONTH(DATE($I$3,$I$4,1),0)),DATE($I$3,$I$4,22),"")</f>
        <v>46044</v>
      </c>
      <c r="B28" s="2" t="str">
        <f t="shared" si="0"/>
        <v>cz</v>
      </c>
      <c r="C28" s="6"/>
      <c r="D28" s="6"/>
      <c r="E28" s="7"/>
      <c r="F28" s="8" t="str">
        <f t="shared" si="1"/>
        <v/>
      </c>
      <c r="G28" s="9"/>
      <c r="H28" s="9"/>
      <c r="I28" s="3"/>
      <c r="J28" s="3"/>
      <c r="K28" s="3"/>
    </row>
    <row r="29" spans="1:11" ht="15" customHeight="1" x14ac:dyDescent="0.25">
      <c r="A29" s="5">
        <f>IF(23&lt;=DAY(EOMONTH(DATE($I$3,$I$4,1),0)),DATE($I$3,$I$4,23),"")</f>
        <v>46045</v>
      </c>
      <c r="B29" s="2" t="str">
        <f t="shared" si="0"/>
        <v>pt</v>
      </c>
      <c r="C29" s="6"/>
      <c r="D29" s="6"/>
      <c r="E29" s="7"/>
      <c r="F29" s="8" t="str">
        <f t="shared" si="1"/>
        <v/>
      </c>
      <c r="G29" s="9"/>
      <c r="H29" s="9"/>
      <c r="I29" s="3"/>
      <c r="J29" s="3"/>
      <c r="K29" s="3"/>
    </row>
    <row r="30" spans="1:11" ht="15" customHeight="1" x14ac:dyDescent="0.25">
      <c r="A30" s="5">
        <f>IF(24&lt;=DAY(EOMONTH(DATE($I$3,$I$4,1),0)),DATE($I$3,$I$4,24),"")</f>
        <v>46046</v>
      </c>
      <c r="B30" s="2" t="str">
        <f t="shared" si="0"/>
        <v>so</v>
      </c>
      <c r="C30" s="6"/>
      <c r="D30" s="6"/>
      <c r="E30" s="7"/>
      <c r="F30" s="8" t="str">
        <f t="shared" si="1"/>
        <v/>
      </c>
      <c r="G30" s="9"/>
      <c r="H30" s="9"/>
      <c r="I30" s="3"/>
      <c r="J30" s="3"/>
      <c r="K30" s="3"/>
    </row>
    <row r="31" spans="1:11" ht="15" customHeight="1" x14ac:dyDescent="0.25">
      <c r="A31" s="5">
        <f>IF(25&lt;=DAY(EOMONTH(DATE($I$3,$I$4,1),0)),DATE($I$3,$I$4,25),"")</f>
        <v>46047</v>
      </c>
      <c r="B31" s="2" t="str">
        <f t="shared" si="0"/>
        <v>nd</v>
      </c>
      <c r="C31" s="6"/>
      <c r="D31" s="6"/>
      <c r="E31" s="7"/>
      <c r="F31" s="8" t="str">
        <f t="shared" si="1"/>
        <v/>
      </c>
      <c r="G31" s="9"/>
      <c r="H31" s="9"/>
      <c r="I31" s="3"/>
      <c r="J31" s="3"/>
      <c r="K31" s="3"/>
    </row>
    <row r="32" spans="1:11" ht="15" customHeight="1" x14ac:dyDescent="0.25">
      <c r="A32" s="5">
        <f>IF(26&lt;=DAY(EOMONTH(DATE($I$3,$I$4,1),0)),DATE($I$3,$I$4,26),"")</f>
        <v>46048</v>
      </c>
      <c r="B32" s="2" t="str">
        <f t="shared" si="0"/>
        <v>pn</v>
      </c>
      <c r="C32" s="6"/>
      <c r="D32" s="6"/>
      <c r="E32" s="7"/>
      <c r="F32" s="8" t="str">
        <f t="shared" si="1"/>
        <v/>
      </c>
      <c r="G32" s="9"/>
      <c r="H32" s="9"/>
      <c r="I32" s="3"/>
      <c r="J32" s="3"/>
      <c r="K32" s="3"/>
    </row>
    <row r="33" spans="1:11" ht="15" customHeight="1" x14ac:dyDescent="0.25">
      <c r="A33" s="5">
        <f>IF(27&lt;=DAY(EOMONTH(DATE($I$3,$I$4,1),0)),DATE($I$3,$I$4,27),"")</f>
        <v>46049</v>
      </c>
      <c r="B33" s="2" t="str">
        <f t="shared" si="0"/>
        <v>wt</v>
      </c>
      <c r="C33" s="6"/>
      <c r="D33" s="6"/>
      <c r="E33" s="7"/>
      <c r="F33" s="8" t="str">
        <f t="shared" si="1"/>
        <v/>
      </c>
      <c r="G33" s="9"/>
      <c r="H33" s="9"/>
      <c r="I33" s="3"/>
      <c r="J33" s="3"/>
      <c r="K33" s="3"/>
    </row>
    <row r="34" spans="1:11" ht="15" customHeight="1" x14ac:dyDescent="0.25">
      <c r="A34" s="5">
        <f>IF(28&lt;=DAY(EOMONTH(DATE($I$3,$I$4,1),0)),DATE($I$3,$I$4,28),"")</f>
        <v>46050</v>
      </c>
      <c r="B34" s="2" t="str">
        <f t="shared" si="0"/>
        <v>śr</v>
      </c>
      <c r="C34" s="6"/>
      <c r="D34" s="6"/>
      <c r="E34" s="7"/>
      <c r="F34" s="8" t="str">
        <f t="shared" si="1"/>
        <v/>
      </c>
      <c r="G34" s="9"/>
      <c r="H34" s="9"/>
      <c r="I34" s="3"/>
      <c r="J34" s="3"/>
      <c r="K34" s="3"/>
    </row>
    <row r="35" spans="1:11" ht="15" customHeight="1" x14ac:dyDescent="0.25">
      <c r="A35" s="5">
        <f>IF(29&lt;=DAY(EOMONTH(DATE($I$3,$I$4,1),0)),DATE($I$3,$I$4,29),"")</f>
        <v>46051</v>
      </c>
      <c r="B35" s="2" t="str">
        <f t="shared" si="0"/>
        <v>cz</v>
      </c>
      <c r="C35" s="6"/>
      <c r="D35" s="6"/>
      <c r="E35" s="7"/>
      <c r="F35" s="8" t="str">
        <f t="shared" si="1"/>
        <v/>
      </c>
      <c r="G35" s="9"/>
      <c r="H35" s="9"/>
      <c r="I35" s="3"/>
      <c r="J35" s="3"/>
      <c r="K35" s="3"/>
    </row>
    <row r="36" spans="1:11" ht="15" customHeight="1" x14ac:dyDescent="0.25">
      <c r="A36" s="5">
        <f>IF(30&lt;=DAY(EOMONTH(DATE($I$3,$I$4,1),0)),DATE($I$3,$I$4,30),"")</f>
        <v>46052</v>
      </c>
      <c r="B36" s="2" t="str">
        <f t="shared" si="0"/>
        <v>pt</v>
      </c>
      <c r="C36" s="6"/>
      <c r="D36" s="6"/>
      <c r="E36" s="7"/>
      <c r="F36" s="8" t="str">
        <f t="shared" si="1"/>
        <v/>
      </c>
      <c r="G36" s="9"/>
      <c r="H36" s="9"/>
      <c r="I36" s="3"/>
      <c r="J36" s="3"/>
      <c r="K36" s="3"/>
    </row>
    <row r="37" spans="1:11" ht="15" customHeight="1" x14ac:dyDescent="0.25">
      <c r="A37" s="5">
        <f>IF(31&lt;=DAY(EOMONTH(DATE($I$3,$I$4,1),0)),DATE($I$3,$I$4,31),"")</f>
        <v>46053</v>
      </c>
      <c r="B37" s="2" t="str">
        <f t="shared" si="0"/>
        <v>so</v>
      </c>
      <c r="C37" s="6"/>
      <c r="D37" s="6"/>
      <c r="E37" s="7"/>
      <c r="F37" s="8" t="str">
        <f t="shared" si="1"/>
        <v/>
      </c>
      <c r="G37" s="9"/>
      <c r="H37" s="9"/>
      <c r="I37" s="3"/>
      <c r="J37" s="3"/>
      <c r="K37" s="3"/>
    </row>
    <row r="38" spans="1:11" x14ac:dyDescent="0.25">
      <c r="A38" s="14" t="s">
        <v>16</v>
      </c>
      <c r="B38" s="14"/>
      <c r="C38" s="14"/>
      <c r="D38" s="14"/>
      <c r="E38" s="14"/>
      <c r="F38" s="10">
        <f>SUM(F7:F37)</f>
        <v>0</v>
      </c>
      <c r="G38" s="10">
        <f>SUM(G7:G37)</f>
        <v>0</v>
      </c>
      <c r="H38" s="10">
        <f>SUM(H7:H37)</f>
        <v>0</v>
      </c>
      <c r="I38" s="11"/>
      <c r="J38" s="11"/>
      <c r="K38" s="11"/>
    </row>
    <row r="40" spans="1:11" x14ac:dyDescent="0.25">
      <c r="A40" s="16" t="s">
        <v>17</v>
      </c>
      <c r="B40" s="16"/>
      <c r="C40" s="16"/>
      <c r="D40" s="2">
        <f>COUNTIF($J$7:$J$37,"UW")</f>
        <v>0</v>
      </c>
      <c r="F40" s="20" t="s">
        <v>18</v>
      </c>
      <c r="G40" s="19"/>
      <c r="H40" s="19"/>
      <c r="I40" s="19"/>
      <c r="J40" s="19"/>
      <c r="K40" s="19"/>
    </row>
    <row r="41" spans="1:11" x14ac:dyDescent="0.25">
      <c r="A41" s="16" t="s">
        <v>19</v>
      </c>
      <c r="B41" s="16"/>
      <c r="C41" s="16"/>
      <c r="D41" s="2">
        <f>COUNTIF($J$7:$J$37,"UŻ")</f>
        <v>0</v>
      </c>
      <c r="F41" s="19"/>
      <c r="G41" s="19"/>
      <c r="H41" s="19"/>
      <c r="I41" s="19"/>
      <c r="J41" s="19"/>
      <c r="K41" s="19"/>
    </row>
    <row r="42" spans="1:11" x14ac:dyDescent="0.25">
      <c r="A42" s="16" t="s">
        <v>20</v>
      </c>
      <c r="B42" s="16"/>
      <c r="C42" s="16"/>
      <c r="D42" s="2">
        <f>COUNTIF($J$7:$J$37,"L4")</f>
        <v>0</v>
      </c>
      <c r="F42" s="20" t="s">
        <v>21</v>
      </c>
      <c r="G42" s="19"/>
      <c r="H42" s="19"/>
      <c r="I42" s="19"/>
      <c r="J42" s="19"/>
      <c r="K42" s="19"/>
    </row>
    <row r="43" spans="1:11" x14ac:dyDescent="0.25">
      <c r="A43" s="16" t="s">
        <v>22</v>
      </c>
      <c r="B43" s="16"/>
      <c r="C43" s="16"/>
      <c r="D43" s="2">
        <f>COUNTIF($J$7:$J$37,"NN")</f>
        <v>0</v>
      </c>
      <c r="F43" s="19"/>
      <c r="G43" s="19"/>
      <c r="H43" s="19"/>
      <c r="I43" s="19"/>
      <c r="J43" s="19"/>
      <c r="K43" s="19"/>
    </row>
  </sheetData>
  <mergeCells count="12">
    <mergeCell ref="A43:C43"/>
    <mergeCell ref="C4:F4"/>
    <mergeCell ref="A1:K1"/>
    <mergeCell ref="A40:C40"/>
    <mergeCell ref="F40:K41"/>
    <mergeCell ref="A3:B3"/>
    <mergeCell ref="F42:K43"/>
    <mergeCell ref="A4:B4"/>
    <mergeCell ref="A42:C42"/>
    <mergeCell ref="A41:C41"/>
    <mergeCell ref="C3:F3"/>
    <mergeCell ref="A38:E38"/>
  </mergeCells>
  <dataValidations count="1">
    <dataValidation type="whole" showErrorMessage="1" error="Wpisz miesiąc od 1 do 12" sqref="I4" xr:uid="{00000000-0002-0000-0000-000000000000}">
      <formula1>1</formula1>
      <formula2>12</formula2>
    </dataValidation>
  </dataValidations>
  <pageMargins left="0.4" right="0.4" top="0.4" bottom="0.4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showGridLines="0" workbookViewId="0"/>
  </sheetViews>
  <sheetFormatPr defaultRowHeight="15" x14ac:dyDescent="0.25"/>
  <cols>
    <col min="1" max="1" width="8" customWidth="1"/>
    <col min="2" max="2" width="6" customWidth="1"/>
    <col min="3" max="5" width="11" customWidth="1"/>
    <col min="6" max="7" width="10" customWidth="1"/>
    <col min="8" max="8" width="13" customWidth="1"/>
    <col min="9" max="9" width="18" customWidth="1"/>
    <col min="10" max="10" width="13" customWidth="1"/>
    <col min="11" max="11" width="30" customWidth="1"/>
  </cols>
  <sheetData>
    <row r="1" spans="1:11" ht="18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x14ac:dyDescent="0.25">
      <c r="A3" s="14" t="s">
        <v>1</v>
      </c>
      <c r="B3" s="15"/>
      <c r="C3" s="17" t="s">
        <v>23</v>
      </c>
      <c r="D3" s="17"/>
      <c r="E3" s="17"/>
      <c r="F3" s="17"/>
      <c r="H3" s="1" t="s">
        <v>2</v>
      </c>
      <c r="I3" s="3">
        <v>2026</v>
      </c>
    </row>
    <row r="4" spans="1:11" x14ac:dyDescent="0.25">
      <c r="A4" s="14" t="s">
        <v>3</v>
      </c>
      <c r="B4" s="15"/>
      <c r="C4" s="17" t="s">
        <v>24</v>
      </c>
      <c r="D4" s="17"/>
      <c r="E4" s="17"/>
      <c r="F4" s="17"/>
      <c r="H4" s="1" t="s">
        <v>4</v>
      </c>
      <c r="I4" s="3">
        <v>1</v>
      </c>
    </row>
    <row r="6" spans="1:11" ht="42" customHeight="1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</row>
    <row r="7" spans="1:11" ht="15" customHeight="1" x14ac:dyDescent="0.25">
      <c r="A7" s="5">
        <f>IF(1&lt;=DAY(EOMONTH(DATE($I$3,$I$4,1),0)),DATE($I$3,$I$4,1),"")</f>
        <v>46023</v>
      </c>
      <c r="B7" s="2" t="str">
        <f t="shared" ref="B7:B37" si="0">IF(A7="","",CHOOSE(WEEKDAY(A7,2),"pn","wt","śr","cz","pt","so","nd"))</f>
        <v>cz</v>
      </c>
      <c r="C7" s="6"/>
      <c r="D7" s="6"/>
      <c r="E7" s="7"/>
      <c r="F7" s="8" t="str">
        <f t="shared" ref="F7:F37" si="1">IF(OR(C7="",D7=""),"",MOD(D7-C7,1)-N(E7)/1440)</f>
        <v/>
      </c>
      <c r="G7" s="9"/>
      <c r="H7" s="9"/>
      <c r="I7" s="3"/>
      <c r="J7" s="3" t="s">
        <v>25</v>
      </c>
      <c r="K7" s="3"/>
    </row>
    <row r="8" spans="1:11" ht="15" customHeight="1" x14ac:dyDescent="0.25">
      <c r="A8" s="5">
        <f>IF(2&lt;=DAY(EOMONTH(DATE($I$3,$I$4,1),0)),DATE($I$3,$I$4,2),"")</f>
        <v>46024</v>
      </c>
      <c r="B8" s="2" t="str">
        <f t="shared" si="0"/>
        <v>pt</v>
      </c>
      <c r="C8" s="6">
        <v>0.33333333333333331</v>
      </c>
      <c r="D8" s="6">
        <v>0.66666666666666663</v>
      </c>
      <c r="E8" s="7">
        <v>0</v>
      </c>
      <c r="F8" s="8">
        <f t="shared" si="1"/>
        <v>0.33333333333333331</v>
      </c>
      <c r="G8" s="9"/>
      <c r="H8" s="9"/>
      <c r="I8" s="3"/>
      <c r="J8" s="3"/>
      <c r="K8" s="3"/>
    </row>
    <row r="9" spans="1:11" ht="15" customHeight="1" x14ac:dyDescent="0.25">
      <c r="A9" s="5">
        <f>IF(3&lt;=DAY(EOMONTH(DATE($I$3,$I$4,1),0)),DATE($I$3,$I$4,3),"")</f>
        <v>46025</v>
      </c>
      <c r="B9" s="2" t="str">
        <f t="shared" si="0"/>
        <v>so</v>
      </c>
      <c r="C9" s="6"/>
      <c r="D9" s="6"/>
      <c r="E9" s="7"/>
      <c r="F9" s="8" t="str">
        <f t="shared" si="1"/>
        <v/>
      </c>
      <c r="G9" s="9"/>
      <c r="H9" s="9"/>
      <c r="I9" s="3"/>
      <c r="J9" s="3" t="s">
        <v>26</v>
      </c>
      <c r="K9" s="3"/>
    </row>
    <row r="10" spans="1:11" ht="15" customHeight="1" x14ac:dyDescent="0.25">
      <c r="A10" s="5">
        <f>IF(4&lt;=DAY(EOMONTH(DATE($I$3,$I$4,1),0)),DATE($I$3,$I$4,4),"")</f>
        <v>46026</v>
      </c>
      <c r="B10" s="2" t="str">
        <f t="shared" si="0"/>
        <v>nd</v>
      </c>
      <c r="C10" s="6"/>
      <c r="D10" s="6"/>
      <c r="E10" s="7"/>
      <c r="F10" s="8" t="str">
        <f t="shared" si="1"/>
        <v/>
      </c>
      <c r="G10" s="9"/>
      <c r="H10" s="9"/>
      <c r="I10" s="3"/>
      <c r="J10" s="3" t="s">
        <v>27</v>
      </c>
      <c r="K10" s="3"/>
    </row>
    <row r="11" spans="1:11" ht="15" customHeight="1" x14ac:dyDescent="0.25">
      <c r="A11" s="5">
        <f>IF(5&lt;=DAY(EOMONTH(DATE($I$3,$I$4,1),0)),DATE($I$3,$I$4,5),"")</f>
        <v>46027</v>
      </c>
      <c r="B11" s="2" t="str">
        <f t="shared" si="0"/>
        <v>pn</v>
      </c>
      <c r="C11" s="6">
        <v>0.33333333333333331</v>
      </c>
      <c r="D11" s="6">
        <v>0.66666666666666663</v>
      </c>
      <c r="E11" s="7">
        <v>0</v>
      </c>
      <c r="F11" s="8">
        <f t="shared" si="1"/>
        <v>0.33333333333333331</v>
      </c>
      <c r="G11" s="9"/>
      <c r="H11" s="9"/>
      <c r="I11" s="3"/>
      <c r="J11" s="3"/>
      <c r="K11" s="3"/>
    </row>
    <row r="12" spans="1:11" ht="15" customHeight="1" x14ac:dyDescent="0.25">
      <c r="A12" s="5">
        <f>IF(6&lt;=DAY(EOMONTH(DATE($I$3,$I$4,1),0)),DATE($I$3,$I$4,6),"")</f>
        <v>46028</v>
      </c>
      <c r="B12" s="2" t="str">
        <f t="shared" si="0"/>
        <v>wt</v>
      </c>
      <c r="C12" s="6"/>
      <c r="D12" s="6"/>
      <c r="E12" s="7"/>
      <c r="F12" s="8" t="str">
        <f t="shared" si="1"/>
        <v/>
      </c>
      <c r="G12" s="9"/>
      <c r="H12" s="9"/>
      <c r="I12" s="3"/>
      <c r="J12" s="3" t="s">
        <v>25</v>
      </c>
      <c r="K12" s="3"/>
    </row>
    <row r="13" spans="1:11" ht="15" customHeight="1" x14ac:dyDescent="0.25">
      <c r="A13" s="5">
        <f>IF(7&lt;=DAY(EOMONTH(DATE($I$3,$I$4,1),0)),DATE($I$3,$I$4,7),"")</f>
        <v>46029</v>
      </c>
      <c r="B13" s="2" t="str">
        <f t="shared" si="0"/>
        <v>śr</v>
      </c>
      <c r="C13" s="6">
        <v>0.33333333333333331</v>
      </c>
      <c r="D13" s="6">
        <v>0.66666666666666663</v>
      </c>
      <c r="E13" s="7">
        <v>0</v>
      </c>
      <c r="F13" s="8">
        <f t="shared" si="1"/>
        <v>0.33333333333333331</v>
      </c>
      <c r="G13" s="9"/>
      <c r="H13" s="9"/>
      <c r="I13" s="3"/>
      <c r="J13" s="3"/>
      <c r="K13" s="3"/>
    </row>
    <row r="14" spans="1:11" ht="15" customHeight="1" x14ac:dyDescent="0.25">
      <c r="A14" s="5">
        <f>IF(8&lt;=DAY(EOMONTH(DATE($I$3,$I$4,1),0)),DATE($I$3,$I$4,8),"")</f>
        <v>46030</v>
      </c>
      <c r="B14" s="2" t="str">
        <f t="shared" si="0"/>
        <v>cz</v>
      </c>
      <c r="C14" s="6">
        <v>0.33333333333333331</v>
      </c>
      <c r="D14" s="6">
        <v>0.66666666666666663</v>
      </c>
      <c r="E14" s="7">
        <v>0</v>
      </c>
      <c r="F14" s="8">
        <f t="shared" si="1"/>
        <v>0.33333333333333331</v>
      </c>
      <c r="G14" s="9"/>
      <c r="H14" s="9"/>
      <c r="I14" s="3"/>
      <c r="J14" s="3"/>
      <c r="K14" s="3"/>
    </row>
    <row r="15" spans="1:11" ht="15" customHeight="1" x14ac:dyDescent="0.25">
      <c r="A15" s="5">
        <f>IF(9&lt;=DAY(EOMONTH(DATE($I$3,$I$4,1),0)),DATE($I$3,$I$4,9),"")</f>
        <v>46031</v>
      </c>
      <c r="B15" s="2" t="str">
        <f t="shared" si="0"/>
        <v>pt</v>
      </c>
      <c r="C15" s="6">
        <v>0.33333333333333331</v>
      </c>
      <c r="D15" s="6">
        <v>0.66666666666666663</v>
      </c>
      <c r="E15" s="7">
        <v>0</v>
      </c>
      <c r="F15" s="8">
        <f t="shared" si="1"/>
        <v>0.33333333333333331</v>
      </c>
      <c r="G15" s="9"/>
      <c r="H15" s="9"/>
      <c r="I15" s="3"/>
      <c r="J15" s="3"/>
      <c r="K15" s="3"/>
    </row>
    <row r="16" spans="1:11" ht="15" customHeight="1" x14ac:dyDescent="0.25">
      <c r="A16" s="5">
        <f>IF(10&lt;=DAY(EOMONTH(DATE($I$3,$I$4,1),0)),DATE($I$3,$I$4,10),"")</f>
        <v>46032</v>
      </c>
      <c r="B16" s="2" t="str">
        <f t="shared" si="0"/>
        <v>so</v>
      </c>
      <c r="C16" s="6"/>
      <c r="D16" s="6"/>
      <c r="E16" s="7"/>
      <c r="F16" s="8" t="str">
        <f t="shared" si="1"/>
        <v/>
      </c>
      <c r="G16" s="9"/>
      <c r="H16" s="9"/>
      <c r="I16" s="3"/>
      <c r="J16" s="3" t="s">
        <v>26</v>
      </c>
      <c r="K16" s="3"/>
    </row>
    <row r="17" spans="1:11" ht="15" customHeight="1" x14ac:dyDescent="0.25">
      <c r="A17" s="5">
        <f>IF(11&lt;=DAY(EOMONTH(DATE($I$3,$I$4,1),0)),DATE($I$3,$I$4,11),"")</f>
        <v>46033</v>
      </c>
      <c r="B17" s="2" t="str">
        <f t="shared" si="0"/>
        <v>nd</v>
      </c>
      <c r="C17" s="6"/>
      <c r="D17" s="6"/>
      <c r="E17" s="7"/>
      <c r="F17" s="8" t="str">
        <f t="shared" si="1"/>
        <v/>
      </c>
      <c r="G17" s="9"/>
      <c r="H17" s="9"/>
      <c r="I17" s="3"/>
      <c r="J17" s="3" t="s">
        <v>27</v>
      </c>
      <c r="K17" s="3"/>
    </row>
    <row r="18" spans="1:11" ht="15" customHeight="1" x14ac:dyDescent="0.25">
      <c r="A18" s="5">
        <f>IF(12&lt;=DAY(EOMONTH(DATE($I$3,$I$4,1),0)),DATE($I$3,$I$4,12),"")</f>
        <v>46034</v>
      </c>
      <c r="B18" s="2" t="str">
        <f t="shared" si="0"/>
        <v>pn</v>
      </c>
      <c r="C18" s="6"/>
      <c r="D18" s="6"/>
      <c r="E18" s="7"/>
      <c r="F18" s="8" t="str">
        <f t="shared" si="1"/>
        <v/>
      </c>
      <c r="G18" s="9"/>
      <c r="H18" s="9"/>
      <c r="I18" s="3"/>
      <c r="J18" s="3" t="s">
        <v>28</v>
      </c>
      <c r="K18" s="3"/>
    </row>
    <row r="19" spans="1:11" ht="15" customHeight="1" x14ac:dyDescent="0.25">
      <c r="A19" s="5">
        <f>IF(13&lt;=DAY(EOMONTH(DATE($I$3,$I$4,1),0)),DATE($I$3,$I$4,13),"")</f>
        <v>46035</v>
      </c>
      <c r="B19" s="2" t="str">
        <f t="shared" si="0"/>
        <v>wt</v>
      </c>
      <c r="C19" s="6">
        <v>0.33333333333333331</v>
      </c>
      <c r="D19" s="6">
        <v>0.66666666666666663</v>
      </c>
      <c r="E19" s="7">
        <v>0</v>
      </c>
      <c r="F19" s="8">
        <f t="shared" si="1"/>
        <v>0.33333333333333331</v>
      </c>
      <c r="G19" s="9"/>
      <c r="H19" s="9"/>
      <c r="I19" s="3"/>
      <c r="J19" s="3"/>
      <c r="K19" s="3"/>
    </row>
    <row r="20" spans="1:11" ht="15" customHeight="1" x14ac:dyDescent="0.25">
      <c r="A20" s="5">
        <f>IF(14&lt;=DAY(EOMONTH(DATE($I$3,$I$4,1),0)),DATE($I$3,$I$4,14),"")</f>
        <v>46036</v>
      </c>
      <c r="B20" s="2" t="str">
        <f t="shared" si="0"/>
        <v>śr</v>
      </c>
      <c r="C20" s="6">
        <v>0.33333333333333331</v>
      </c>
      <c r="D20" s="6">
        <v>0.75</v>
      </c>
      <c r="E20" s="7">
        <v>0</v>
      </c>
      <c r="F20" s="8">
        <f t="shared" si="1"/>
        <v>0.41666666666666669</v>
      </c>
      <c r="G20" s="9"/>
      <c r="H20" s="9">
        <v>8.3333333333333329E-2</v>
      </c>
      <c r="I20" s="3"/>
      <c r="J20" s="3"/>
      <c r="K20" s="3" t="s">
        <v>29</v>
      </c>
    </row>
    <row r="21" spans="1:11" ht="15" customHeight="1" x14ac:dyDescent="0.25">
      <c r="A21" s="5">
        <f>IF(15&lt;=DAY(EOMONTH(DATE($I$3,$I$4,1),0)),DATE($I$3,$I$4,15),"")</f>
        <v>46037</v>
      </c>
      <c r="B21" s="2" t="str">
        <f t="shared" si="0"/>
        <v>cz</v>
      </c>
      <c r="C21" s="6">
        <v>0.33333333333333331</v>
      </c>
      <c r="D21" s="6">
        <v>0.66666666666666663</v>
      </c>
      <c r="E21" s="7">
        <v>0</v>
      </c>
      <c r="F21" s="8">
        <f t="shared" si="1"/>
        <v>0.33333333333333331</v>
      </c>
      <c r="G21" s="9"/>
      <c r="H21" s="9"/>
      <c r="I21" s="3"/>
      <c r="J21" s="3"/>
      <c r="K21" s="3"/>
    </row>
    <row r="22" spans="1:11" ht="15" customHeight="1" x14ac:dyDescent="0.25">
      <c r="A22" s="5">
        <f>IF(16&lt;=DAY(EOMONTH(DATE($I$3,$I$4,1),0)),DATE($I$3,$I$4,16),"")</f>
        <v>46038</v>
      </c>
      <c r="B22" s="2" t="str">
        <f t="shared" si="0"/>
        <v>pt</v>
      </c>
      <c r="C22" s="6">
        <v>0.33333333333333331</v>
      </c>
      <c r="D22" s="6">
        <v>0.66666666666666663</v>
      </c>
      <c r="E22" s="7">
        <v>0</v>
      </c>
      <c r="F22" s="8">
        <f t="shared" si="1"/>
        <v>0.33333333333333331</v>
      </c>
      <c r="G22" s="9"/>
      <c r="H22" s="9"/>
      <c r="I22" s="3"/>
      <c r="J22" s="3"/>
      <c r="K22" s="3"/>
    </row>
    <row r="23" spans="1:11" ht="15" customHeight="1" x14ac:dyDescent="0.25">
      <c r="A23" s="5">
        <f>IF(17&lt;=DAY(EOMONTH(DATE($I$3,$I$4,1),0)),DATE($I$3,$I$4,17),"")</f>
        <v>46039</v>
      </c>
      <c r="B23" s="2" t="str">
        <f t="shared" si="0"/>
        <v>so</v>
      </c>
      <c r="C23" s="6"/>
      <c r="D23" s="6"/>
      <c r="E23" s="7"/>
      <c r="F23" s="8" t="str">
        <f t="shared" si="1"/>
        <v/>
      </c>
      <c r="G23" s="9"/>
      <c r="H23" s="9"/>
      <c r="I23" s="3"/>
      <c r="J23" s="3" t="s">
        <v>26</v>
      </c>
      <c r="K23" s="3"/>
    </row>
    <row r="24" spans="1:11" ht="15" customHeight="1" x14ac:dyDescent="0.25">
      <c r="A24" s="5">
        <f>IF(18&lt;=DAY(EOMONTH(DATE($I$3,$I$4,1),0)),DATE($I$3,$I$4,18),"")</f>
        <v>46040</v>
      </c>
      <c r="B24" s="2" t="str">
        <f t="shared" si="0"/>
        <v>nd</v>
      </c>
      <c r="C24" s="6"/>
      <c r="D24" s="6"/>
      <c r="E24" s="7"/>
      <c r="F24" s="8" t="str">
        <f t="shared" si="1"/>
        <v/>
      </c>
      <c r="G24" s="9"/>
      <c r="H24" s="9"/>
      <c r="I24" s="3"/>
      <c r="J24" s="3" t="s">
        <v>27</v>
      </c>
      <c r="K24" s="3"/>
    </row>
    <row r="25" spans="1:11" ht="15" customHeight="1" x14ac:dyDescent="0.25">
      <c r="A25" s="5">
        <f>IF(19&lt;=DAY(EOMONTH(DATE($I$3,$I$4,1),0)),DATE($I$3,$I$4,19),"")</f>
        <v>46041</v>
      </c>
      <c r="B25" s="2" t="str">
        <f t="shared" si="0"/>
        <v>pn</v>
      </c>
      <c r="C25" s="6"/>
      <c r="D25" s="6"/>
      <c r="E25" s="7"/>
      <c r="F25" s="8" t="str">
        <f t="shared" si="1"/>
        <v/>
      </c>
      <c r="G25" s="9"/>
      <c r="H25" s="9"/>
      <c r="I25" s="3"/>
      <c r="J25" s="3" t="s">
        <v>30</v>
      </c>
      <c r="K25" s="3"/>
    </row>
    <row r="26" spans="1:11" ht="15" customHeight="1" x14ac:dyDescent="0.25">
      <c r="A26" s="5">
        <f>IF(20&lt;=DAY(EOMONTH(DATE($I$3,$I$4,1),0)),DATE($I$3,$I$4,20),"")</f>
        <v>46042</v>
      </c>
      <c r="B26" s="2" t="str">
        <f t="shared" si="0"/>
        <v>wt</v>
      </c>
      <c r="C26" s="6"/>
      <c r="D26" s="6"/>
      <c r="E26" s="7"/>
      <c r="F26" s="8" t="str">
        <f t="shared" si="1"/>
        <v/>
      </c>
      <c r="G26" s="9"/>
      <c r="H26" s="9"/>
      <c r="I26" s="3"/>
      <c r="J26" s="3" t="s">
        <v>30</v>
      </c>
      <c r="K26" s="3"/>
    </row>
    <row r="27" spans="1:11" ht="15" customHeight="1" x14ac:dyDescent="0.25">
      <c r="A27" s="5">
        <f>IF(21&lt;=DAY(EOMONTH(DATE($I$3,$I$4,1),0)),DATE($I$3,$I$4,21),"")</f>
        <v>46043</v>
      </c>
      <c r="B27" s="2" t="str">
        <f t="shared" si="0"/>
        <v>śr</v>
      </c>
      <c r="C27" s="6">
        <v>0.33333333333333331</v>
      </c>
      <c r="D27" s="6">
        <v>0.66666666666666663</v>
      </c>
      <c r="E27" s="7">
        <v>0</v>
      </c>
      <c r="F27" s="8">
        <f t="shared" si="1"/>
        <v>0.33333333333333331</v>
      </c>
      <c r="G27" s="9"/>
      <c r="H27" s="9"/>
      <c r="I27" s="3"/>
      <c r="J27" s="3"/>
      <c r="K27" s="3"/>
    </row>
    <row r="28" spans="1:11" ht="15" customHeight="1" x14ac:dyDescent="0.25">
      <c r="A28" s="5">
        <f>IF(22&lt;=DAY(EOMONTH(DATE($I$3,$I$4,1),0)),DATE($I$3,$I$4,22),"")</f>
        <v>46044</v>
      </c>
      <c r="B28" s="2" t="str">
        <f t="shared" si="0"/>
        <v>cz</v>
      </c>
      <c r="C28" s="6">
        <v>0.33333333333333331</v>
      </c>
      <c r="D28" s="6">
        <v>0.6875</v>
      </c>
      <c r="E28" s="7">
        <v>30</v>
      </c>
      <c r="F28" s="8">
        <f t="shared" si="1"/>
        <v>0.33333333333333337</v>
      </c>
      <c r="G28" s="9"/>
      <c r="H28" s="9"/>
      <c r="I28" s="3"/>
      <c r="J28" s="3"/>
      <c r="K28" s="3" t="s">
        <v>31</v>
      </c>
    </row>
    <row r="29" spans="1:11" ht="15" customHeight="1" x14ac:dyDescent="0.25">
      <c r="A29" s="5">
        <f>IF(23&lt;=DAY(EOMONTH(DATE($I$3,$I$4,1),0)),DATE($I$3,$I$4,23),"")</f>
        <v>46045</v>
      </c>
      <c r="B29" s="2" t="str">
        <f t="shared" si="0"/>
        <v>pt</v>
      </c>
      <c r="C29" s="6">
        <v>0.33333333333333331</v>
      </c>
      <c r="D29" s="6">
        <v>0.66666666666666663</v>
      </c>
      <c r="E29" s="7">
        <v>0</v>
      </c>
      <c r="F29" s="8">
        <f t="shared" si="1"/>
        <v>0.33333333333333331</v>
      </c>
      <c r="G29" s="9"/>
      <c r="H29" s="9"/>
      <c r="I29" s="3"/>
      <c r="J29" s="3"/>
      <c r="K29" s="3"/>
    </row>
    <row r="30" spans="1:11" ht="15" customHeight="1" x14ac:dyDescent="0.25">
      <c r="A30" s="5">
        <f>IF(24&lt;=DAY(EOMONTH(DATE($I$3,$I$4,1),0)),DATE($I$3,$I$4,24),"")</f>
        <v>46046</v>
      </c>
      <c r="B30" s="2" t="str">
        <f t="shared" si="0"/>
        <v>so</v>
      </c>
      <c r="C30" s="6"/>
      <c r="D30" s="6"/>
      <c r="E30" s="7"/>
      <c r="F30" s="8" t="str">
        <f t="shared" si="1"/>
        <v/>
      </c>
      <c r="G30" s="9"/>
      <c r="H30" s="9"/>
      <c r="I30" s="3"/>
      <c r="J30" s="3" t="s">
        <v>26</v>
      </c>
      <c r="K30" s="3"/>
    </row>
    <row r="31" spans="1:11" ht="15" customHeight="1" x14ac:dyDescent="0.25">
      <c r="A31" s="5">
        <f>IF(25&lt;=DAY(EOMONTH(DATE($I$3,$I$4,1),0)),DATE($I$3,$I$4,25),"")</f>
        <v>46047</v>
      </c>
      <c r="B31" s="2" t="str">
        <f t="shared" si="0"/>
        <v>nd</v>
      </c>
      <c r="C31" s="6"/>
      <c r="D31" s="6"/>
      <c r="E31" s="7"/>
      <c r="F31" s="8" t="str">
        <f t="shared" si="1"/>
        <v/>
      </c>
      <c r="G31" s="9"/>
      <c r="H31" s="9"/>
      <c r="I31" s="3"/>
      <c r="J31" s="3" t="s">
        <v>27</v>
      </c>
      <c r="K31" s="3"/>
    </row>
    <row r="32" spans="1:11" ht="15" customHeight="1" x14ac:dyDescent="0.25">
      <c r="A32" s="5">
        <f>IF(26&lt;=DAY(EOMONTH(DATE($I$3,$I$4,1),0)),DATE($I$3,$I$4,26),"")</f>
        <v>46048</v>
      </c>
      <c r="B32" s="2" t="str">
        <f t="shared" si="0"/>
        <v>pn</v>
      </c>
      <c r="C32" s="6">
        <v>0.33333333333333331</v>
      </c>
      <c r="D32" s="6">
        <v>0.66666666666666663</v>
      </c>
      <c r="E32" s="7">
        <v>0</v>
      </c>
      <c r="F32" s="8">
        <f t="shared" si="1"/>
        <v>0.33333333333333331</v>
      </c>
      <c r="G32" s="9"/>
      <c r="H32" s="9"/>
      <c r="I32" s="3"/>
      <c r="J32" s="3"/>
      <c r="K32" s="3"/>
    </row>
    <row r="33" spans="1:11" ht="15" customHeight="1" x14ac:dyDescent="0.25">
      <c r="A33" s="5">
        <f>IF(27&lt;=DAY(EOMONTH(DATE($I$3,$I$4,1),0)),DATE($I$3,$I$4,27),"")</f>
        <v>46049</v>
      </c>
      <c r="B33" s="2" t="str">
        <f t="shared" si="0"/>
        <v>wt</v>
      </c>
      <c r="C33" s="6">
        <v>0.33333333333333331</v>
      </c>
      <c r="D33" s="6">
        <v>0.66666666666666663</v>
      </c>
      <c r="E33" s="7">
        <v>0</v>
      </c>
      <c r="F33" s="8">
        <f t="shared" si="1"/>
        <v>0.33333333333333331</v>
      </c>
      <c r="G33" s="9"/>
      <c r="H33" s="9"/>
      <c r="I33" s="3"/>
      <c r="J33" s="3"/>
      <c r="K33" s="3"/>
    </row>
    <row r="34" spans="1:11" ht="15" customHeight="1" x14ac:dyDescent="0.25">
      <c r="A34" s="5">
        <f>IF(28&lt;=DAY(EOMONTH(DATE($I$3,$I$4,1),0)),DATE($I$3,$I$4,28),"")</f>
        <v>46050</v>
      </c>
      <c r="B34" s="2" t="str">
        <f t="shared" si="0"/>
        <v>śr</v>
      </c>
      <c r="C34" s="6">
        <v>0.91666666666666663</v>
      </c>
      <c r="D34" s="6">
        <v>0.25</v>
      </c>
      <c r="E34" s="7">
        <v>0</v>
      </c>
      <c r="F34" s="8">
        <f t="shared" si="1"/>
        <v>0.33333333333333337</v>
      </c>
      <c r="G34" s="9">
        <v>0.33333333333333331</v>
      </c>
      <c r="H34" s="9"/>
      <c r="I34" s="3"/>
      <c r="J34" s="3"/>
      <c r="K34" s="3" t="s">
        <v>32</v>
      </c>
    </row>
    <row r="35" spans="1:11" ht="15" customHeight="1" x14ac:dyDescent="0.25">
      <c r="A35" s="5">
        <f>IF(29&lt;=DAY(EOMONTH(DATE($I$3,$I$4,1),0)),DATE($I$3,$I$4,29),"")</f>
        <v>46051</v>
      </c>
      <c r="B35" s="2" t="str">
        <f t="shared" si="0"/>
        <v>cz</v>
      </c>
      <c r="C35" s="6"/>
      <c r="D35" s="6"/>
      <c r="E35" s="7"/>
      <c r="F35" s="8" t="str">
        <f t="shared" si="1"/>
        <v/>
      </c>
      <c r="G35" s="9"/>
      <c r="H35" s="9"/>
      <c r="I35" s="3"/>
      <c r="J35" s="3" t="s">
        <v>33</v>
      </c>
      <c r="K35" s="3" t="s">
        <v>34</v>
      </c>
    </row>
    <row r="36" spans="1:11" ht="15" customHeight="1" x14ac:dyDescent="0.25">
      <c r="A36" s="5">
        <f>IF(30&lt;=DAY(EOMONTH(DATE($I$3,$I$4,1),0)),DATE($I$3,$I$4,30),"")</f>
        <v>46052</v>
      </c>
      <c r="B36" s="2" t="str">
        <f t="shared" si="0"/>
        <v>pt</v>
      </c>
      <c r="C36" s="6">
        <v>0.33333333333333331</v>
      </c>
      <c r="D36" s="6">
        <v>0.66666666666666663</v>
      </c>
      <c r="E36" s="7">
        <v>0</v>
      </c>
      <c r="F36" s="8">
        <f t="shared" si="1"/>
        <v>0.33333333333333331</v>
      </c>
      <c r="G36" s="9"/>
      <c r="H36" s="9"/>
      <c r="I36" s="3"/>
      <c r="J36" s="3"/>
      <c r="K36" s="3"/>
    </row>
    <row r="37" spans="1:11" ht="15" customHeight="1" x14ac:dyDescent="0.25">
      <c r="A37" s="5">
        <f>IF(31&lt;=DAY(EOMONTH(DATE($I$3,$I$4,1),0)),DATE($I$3,$I$4,31),"")</f>
        <v>46053</v>
      </c>
      <c r="B37" s="2" t="str">
        <f t="shared" si="0"/>
        <v>so</v>
      </c>
      <c r="C37" s="6"/>
      <c r="D37" s="6"/>
      <c r="E37" s="7"/>
      <c r="F37" s="8" t="str">
        <f t="shared" si="1"/>
        <v/>
      </c>
      <c r="G37" s="9"/>
      <c r="H37" s="9"/>
      <c r="I37" s="3"/>
      <c r="J37" s="3" t="s">
        <v>26</v>
      </c>
      <c r="K37" s="3"/>
    </row>
    <row r="38" spans="1:11" x14ac:dyDescent="0.25">
      <c r="A38" s="14" t="s">
        <v>16</v>
      </c>
      <c r="B38" s="14"/>
      <c r="C38" s="14"/>
      <c r="D38" s="14"/>
      <c r="E38" s="14"/>
      <c r="F38" s="10">
        <f>SUM(F7:F37)</f>
        <v>5.4166666666666661</v>
      </c>
      <c r="G38" s="10">
        <f>SUM(G7:G37)</f>
        <v>0.33333333333333331</v>
      </c>
      <c r="H38" s="10">
        <f>SUM(H7:H37)</f>
        <v>8.3333333333333329E-2</v>
      </c>
      <c r="I38" s="11"/>
      <c r="J38" s="11"/>
      <c r="K38" s="11"/>
    </row>
    <row r="40" spans="1:11" x14ac:dyDescent="0.25">
      <c r="A40" s="16" t="s">
        <v>17</v>
      </c>
      <c r="B40" s="16"/>
      <c r="C40" s="16"/>
      <c r="D40" s="2">
        <f>COUNTIF($J$7:$J$37,"UW")</f>
        <v>1</v>
      </c>
      <c r="F40" s="20" t="s">
        <v>18</v>
      </c>
      <c r="G40" s="19"/>
      <c r="H40" s="19"/>
      <c r="I40" s="19"/>
      <c r="J40" s="19"/>
      <c r="K40" s="19"/>
    </row>
    <row r="41" spans="1:11" x14ac:dyDescent="0.25">
      <c r="A41" s="16" t="s">
        <v>19</v>
      </c>
      <c r="B41" s="16"/>
      <c r="C41" s="16"/>
      <c r="D41" s="2">
        <f>COUNTIF($J$7:$J$37,"UŻ")</f>
        <v>0</v>
      </c>
      <c r="F41" s="19"/>
      <c r="G41" s="19"/>
      <c r="H41" s="19"/>
      <c r="I41" s="19"/>
      <c r="J41" s="19"/>
      <c r="K41" s="19"/>
    </row>
    <row r="42" spans="1:11" x14ac:dyDescent="0.25">
      <c r="A42" s="16" t="s">
        <v>20</v>
      </c>
      <c r="B42" s="16"/>
      <c r="C42" s="16"/>
      <c r="D42" s="2">
        <f>COUNTIF($J$7:$J$37,"L4")</f>
        <v>2</v>
      </c>
      <c r="F42" s="20" t="s">
        <v>21</v>
      </c>
      <c r="G42" s="19"/>
      <c r="H42" s="19"/>
      <c r="I42" s="19"/>
      <c r="J42" s="19"/>
      <c r="K42" s="19"/>
    </row>
    <row r="43" spans="1:11" x14ac:dyDescent="0.25">
      <c r="A43" s="16" t="s">
        <v>22</v>
      </c>
      <c r="B43" s="16"/>
      <c r="C43" s="16"/>
      <c r="D43" s="2">
        <f>COUNTIF($J$7:$J$37,"NN")</f>
        <v>0</v>
      </c>
      <c r="F43" s="19"/>
      <c r="G43" s="19"/>
      <c r="H43" s="19"/>
      <c r="I43" s="19"/>
      <c r="J43" s="19"/>
      <c r="K43" s="19"/>
    </row>
  </sheetData>
  <mergeCells count="12">
    <mergeCell ref="A43:C43"/>
    <mergeCell ref="C4:F4"/>
    <mergeCell ref="A1:K1"/>
    <mergeCell ref="A40:C40"/>
    <mergeCell ref="F40:K41"/>
    <mergeCell ref="A3:B3"/>
    <mergeCell ref="F42:K43"/>
    <mergeCell ref="A4:B4"/>
    <mergeCell ref="A42:C42"/>
    <mergeCell ref="A41:C41"/>
    <mergeCell ref="C3:F3"/>
    <mergeCell ref="A38:E38"/>
  </mergeCells>
  <dataValidations count="1">
    <dataValidation type="whole" showErrorMessage="1" error="Wpisz miesiąc od 1 do 12" sqref="I4" xr:uid="{00000000-0002-0000-0100-000000000000}">
      <formula1>1</formula1>
      <formula2>12</formula2>
    </dataValidation>
  </dataValidations>
  <pageMargins left="0.4" right="0.4" top="0.4" bottom="0.4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9"/>
  <sheetViews>
    <sheetView showGridLines="0" workbookViewId="0"/>
  </sheetViews>
  <sheetFormatPr defaultRowHeight="15" x14ac:dyDescent="0.25"/>
  <cols>
    <col min="1" max="1" width="9" customWidth="1"/>
    <col min="2" max="2" width="80" customWidth="1"/>
  </cols>
  <sheetData>
    <row r="1" spans="1:2" ht="16.5" x14ac:dyDescent="0.25">
      <c r="A1" s="13" t="s">
        <v>35</v>
      </c>
    </row>
    <row r="2" spans="1:2" ht="27.95" customHeight="1" x14ac:dyDescent="0.25">
      <c r="A2" s="21" t="s">
        <v>36</v>
      </c>
      <c r="B2" s="19"/>
    </row>
    <row r="3" spans="1:2" ht="27.95" customHeight="1" x14ac:dyDescent="0.25">
      <c r="A3" s="21" t="s">
        <v>37</v>
      </c>
      <c r="B3" s="19"/>
    </row>
    <row r="4" spans="1:2" ht="27.95" customHeight="1" x14ac:dyDescent="0.25">
      <c r="A4" s="21" t="s">
        <v>38</v>
      </c>
      <c r="B4" s="19"/>
    </row>
    <row r="6" spans="1:2" x14ac:dyDescent="0.25">
      <c r="A6" s="4" t="s">
        <v>39</v>
      </c>
      <c r="B6" s="1" t="s">
        <v>40</v>
      </c>
    </row>
    <row r="7" spans="1:2" x14ac:dyDescent="0.25">
      <c r="A7" s="2" t="s">
        <v>26</v>
      </c>
      <c r="B7" s="12" t="s">
        <v>41</v>
      </c>
    </row>
    <row r="8" spans="1:2" x14ac:dyDescent="0.25">
      <c r="A8" s="2" t="s">
        <v>27</v>
      </c>
      <c r="B8" s="12" t="s">
        <v>42</v>
      </c>
    </row>
    <row r="9" spans="1:2" x14ac:dyDescent="0.25">
      <c r="A9" s="2" t="s">
        <v>25</v>
      </c>
      <c r="B9" s="12" t="s">
        <v>43</v>
      </c>
    </row>
    <row r="10" spans="1:2" x14ac:dyDescent="0.25">
      <c r="A10" s="2" t="s">
        <v>33</v>
      </c>
      <c r="B10" s="12" t="s">
        <v>44</v>
      </c>
    </row>
    <row r="11" spans="1:2" x14ac:dyDescent="0.25">
      <c r="A11" s="2" t="s">
        <v>28</v>
      </c>
      <c r="B11" s="12" t="s">
        <v>45</v>
      </c>
    </row>
    <row r="12" spans="1:2" x14ac:dyDescent="0.25">
      <c r="A12" s="2" t="s">
        <v>46</v>
      </c>
      <c r="B12" s="12" t="s">
        <v>47</v>
      </c>
    </row>
    <row r="13" spans="1:2" x14ac:dyDescent="0.25">
      <c r="A13" s="2" t="s">
        <v>30</v>
      </c>
      <c r="B13" s="12" t="s">
        <v>48</v>
      </c>
    </row>
    <row r="14" spans="1:2" x14ac:dyDescent="0.25">
      <c r="A14" s="2" t="s">
        <v>49</v>
      </c>
      <c r="B14" s="12" t="s">
        <v>50</v>
      </c>
    </row>
    <row r="15" spans="1:2" x14ac:dyDescent="0.25">
      <c r="A15" s="2" t="s">
        <v>51</v>
      </c>
      <c r="B15" s="12" t="s">
        <v>52</v>
      </c>
    </row>
    <row r="16" spans="1:2" x14ac:dyDescent="0.25">
      <c r="A16" s="2" t="s">
        <v>53</v>
      </c>
      <c r="B16" s="12" t="s">
        <v>54</v>
      </c>
    </row>
    <row r="17" spans="1:2" x14ac:dyDescent="0.25">
      <c r="A17" s="2" t="s">
        <v>55</v>
      </c>
      <c r="B17" s="12" t="s">
        <v>56</v>
      </c>
    </row>
    <row r="19" spans="1:2" ht="26.1" customHeight="1" x14ac:dyDescent="0.25">
      <c r="A19" s="20" t="s">
        <v>21</v>
      </c>
      <c r="B19" s="19"/>
    </row>
  </sheetData>
  <mergeCells count="4">
    <mergeCell ref="A4:B4"/>
    <mergeCell ref="A3:B3"/>
    <mergeCell ref="A2:B2"/>
    <mergeCell ref="A19:B19"/>
  </mergeCells>
  <pageMargins left="0.4" right="0.4" top="0.4" bottom="0.4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Ewidencja</vt:lpstr>
      <vt:lpstr>Przykład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Andrzej Lenkowski</cp:lastModifiedBy>
  <dcterms:created xsi:type="dcterms:W3CDTF">2026-11-05T17:08:27Z</dcterms:created>
  <dcterms:modified xsi:type="dcterms:W3CDTF">2026-11-05T17:08:29Z</dcterms:modified>
</cp:coreProperties>
</file>